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610" windowHeight="11640" activeTab="0"/>
  </bookViews>
  <sheets>
    <sheet name="Decathlon" sheetId="1" r:id="rId1"/>
    <sheet name="Decathlon-Alt" sheetId="2" r:id="rId2"/>
    <sheet name="Pentathlon" sheetId="3" r:id="rId3"/>
    <sheet name="Heptathlon" sheetId="4" r:id="rId4"/>
  </sheets>
  <definedNames>
    <definedName name="_xlnm.Print_Titles" localSheetId="0">'Decathlon'!$1:$1</definedName>
    <definedName name="_xlnm.Print_Titles" localSheetId="1">'Decathlon-Alt'!$1:$1</definedName>
    <definedName name="_xlnm.Print_Titles" localSheetId="3">'Heptathlon'!$1:$1</definedName>
    <definedName name="_xlnm.Print_Titles" localSheetId="2">'Pentathlon'!$1:$1</definedName>
  </definedNames>
  <calcPr fullCalcOnLoad="1"/>
</workbook>
</file>

<file path=xl/sharedStrings.xml><?xml version="1.0" encoding="utf-8"?>
<sst xmlns="http://schemas.openxmlformats.org/spreadsheetml/2006/main" count="158" uniqueCount="84">
  <si>
    <t>1</t>
  </si>
  <si>
    <t>1984T</t>
  </si>
  <si>
    <t>W/w</t>
  </si>
  <si>
    <t>NB</t>
  </si>
  <si>
    <t>Name</t>
  </si>
  <si>
    <t>Nat</t>
  </si>
  <si>
    <t>Place</t>
  </si>
  <si>
    <t>Comp</t>
  </si>
  <si>
    <t>Meeting</t>
  </si>
  <si>
    <t>Venue</t>
  </si>
  <si>
    <t>Date</t>
  </si>
  <si>
    <t>W</t>
  </si>
  <si>
    <t>LJ</t>
  </si>
  <si>
    <t>SP</t>
  </si>
  <si>
    <t>HJ</t>
  </si>
  <si>
    <t>110H</t>
  </si>
  <si>
    <t>DT</t>
  </si>
  <si>
    <t>PV</t>
  </si>
  <si>
    <t>JT</t>
  </si>
  <si>
    <t>Diff</t>
  </si>
  <si>
    <t>1.87</t>
  </si>
  <si>
    <t>11.2</t>
  </si>
  <si>
    <t>15.6</t>
  </si>
  <si>
    <t>USA</t>
  </si>
  <si>
    <t>52.2</t>
  </si>
  <si>
    <t>Eugene</t>
  </si>
  <si>
    <t>1.92</t>
  </si>
  <si>
    <t>4.10</t>
  </si>
  <si>
    <t>FRG</t>
  </si>
  <si>
    <t>7.68</t>
  </si>
  <si>
    <t>2.03</t>
  </si>
  <si>
    <t>Ashton Eaton</t>
  </si>
  <si>
    <t>14.20</t>
  </si>
  <si>
    <t>2.05</t>
  </si>
  <si>
    <t>46.70</t>
  </si>
  <si>
    <t>42.81</t>
  </si>
  <si>
    <t>5.30</t>
  </si>
  <si>
    <t>58.87</t>
  </si>
  <si>
    <t>4:14.48</t>
  </si>
  <si>
    <t>NC/OT</t>
  </si>
  <si>
    <t>OG</t>
  </si>
  <si>
    <t>Notes</t>
  </si>
  <si>
    <t>200</t>
  </si>
  <si>
    <t>1500</t>
  </si>
  <si>
    <t>Jim Thorpe</t>
  </si>
  <si>
    <t>Stockholm</t>
  </si>
  <si>
    <t>OrigScore</t>
  </si>
  <si>
    <t>7.07</t>
  </si>
  <si>
    <t>46.71</t>
  </si>
  <si>
    <t>22.9</t>
  </si>
  <si>
    <t>35.57</t>
  </si>
  <si>
    <t>4:44.8</t>
  </si>
  <si>
    <t>2 days</t>
  </si>
  <si>
    <t>1912</t>
  </si>
  <si>
    <t>Jim Thorp</t>
  </si>
  <si>
    <t>6.79</t>
  </si>
  <si>
    <t>12.89</t>
  </si>
  <si>
    <t>36.98</t>
  </si>
  <si>
    <t>3.25</t>
  </si>
  <si>
    <t>45.70</t>
  </si>
  <si>
    <t>4:40.1</t>
  </si>
  <si>
    <t>60H</t>
  </si>
  <si>
    <t>1000</t>
  </si>
  <si>
    <t>1918</t>
  </si>
  <si>
    <t>Orig Score</t>
  </si>
  <si>
    <t>3 days (subsequently banned, but reinstated in 1982)</t>
  </si>
  <si>
    <t>Hans Joachim Walde</t>
  </si>
  <si>
    <t>Mainz</t>
  </si>
  <si>
    <t>6.77</t>
  </si>
  <si>
    <t>14.94</t>
  </si>
  <si>
    <t>8.1</t>
  </si>
  <si>
    <t>2:55.9</t>
  </si>
  <si>
    <t>5.20</t>
  </si>
  <si>
    <t>WC</t>
  </si>
  <si>
    <t>Istanbul</t>
  </si>
  <si>
    <t>8.16</t>
  </si>
  <si>
    <t>14.56</t>
  </si>
  <si>
    <t>2:32.77</t>
  </si>
  <si>
    <t>10.21/0.4</t>
  </si>
  <si>
    <t>8.23/0.8</t>
  </si>
  <si>
    <t>13.70/-0.8</t>
  </si>
  <si>
    <t>Day1</t>
  </si>
  <si>
    <t>Day2</t>
  </si>
  <si>
    <t>Tables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</si>
</sst>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"/>
    <numFmt numFmtId="166" formatCode="[$-809]dd\ mmmm\ yyyy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"/>
  <sheetViews>
    <sheetView tabSelected="1" zoomScale="80" zoomScaleNormal="80" zoomScalePageLayoutView="0" workbookViewId="0" topLeftCell="A1">
      <pane xSplit="11" ySplit="1" topLeftCell="L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2" sqref="O2"/>
    </sheetView>
  </sheetViews>
  <sheetFormatPr defaultColWidth="9.140625" defaultRowHeight="12.75"/>
  <cols>
    <col min="1" max="1" width="6.57421875" style="1" bestFit="1" customWidth="1"/>
    <col min="2" max="2" width="10.00390625" style="1" bestFit="1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0" bestFit="1" customWidth="1"/>
    <col min="8" max="8" width="6.00390625" style="1" bestFit="1" customWidth="1"/>
    <col min="9" max="9" width="10.8515625" style="1" bestFit="1" customWidth="1"/>
    <col min="10" max="10" width="12.140625" style="1" bestFit="1" customWidth="1"/>
    <col min="11" max="11" width="11.57421875" style="1" bestFit="1" customWidth="1"/>
    <col min="12" max="12" width="6.00390625" style="9" bestFit="1" customWidth="1"/>
    <col min="13" max="15" width="5.00390625" style="9" bestFit="1" customWidth="1"/>
    <col min="16" max="16" width="7.140625" style="9" bestFit="1" customWidth="1"/>
    <col min="17" max="19" width="6.00390625" style="9" bestFit="1" customWidth="1"/>
    <col min="20" max="20" width="5.00390625" style="9" bestFit="1" customWidth="1"/>
    <col min="21" max="21" width="6.00390625" style="9" bestFit="1" customWidth="1"/>
    <col min="22" max="22" width="5.00390625" style="9" bestFit="1" customWidth="1"/>
    <col min="23" max="23" width="6.00390625" style="9" bestFit="1" customWidth="1"/>
    <col min="24" max="24" width="7.7109375" style="9" bestFit="1" customWidth="1"/>
    <col min="25" max="25" width="4.28125" style="8" bestFit="1" customWidth="1"/>
    <col min="26" max="26" width="9.8515625" style="1" bestFit="1" customWidth="1"/>
    <col min="27" max="27" width="9.8515625" style="8" bestFit="1" customWidth="1"/>
    <col min="28" max="32" width="5.57421875" style="1" bestFit="1" customWidth="1"/>
    <col min="33" max="34" width="5.57421875" style="1" customWidth="1"/>
    <col min="35" max="35" width="60.57421875" style="1" bestFit="1" customWidth="1"/>
    <col min="36" max="16384" width="9.140625" style="1" customWidth="1"/>
  </cols>
  <sheetData>
    <row r="1" spans="1:35" ht="12.75">
      <c r="A1" s="6" t="s">
        <v>1</v>
      </c>
      <c r="B1" s="6" t="s">
        <v>64</v>
      </c>
      <c r="C1" s="6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6" t="s">
        <v>7</v>
      </c>
      <c r="I1" s="6" t="s">
        <v>8</v>
      </c>
      <c r="J1" s="3" t="s">
        <v>9</v>
      </c>
      <c r="K1" s="12" t="s">
        <v>10</v>
      </c>
      <c r="L1" s="6">
        <v>100</v>
      </c>
      <c r="M1" s="6" t="s">
        <v>11</v>
      </c>
      <c r="N1" s="6" t="s">
        <v>12</v>
      </c>
      <c r="O1" s="6" t="s">
        <v>11</v>
      </c>
      <c r="P1" s="6" t="s">
        <v>13</v>
      </c>
      <c r="Q1" s="6" t="s">
        <v>14</v>
      </c>
      <c r="R1" s="6">
        <v>400</v>
      </c>
      <c r="S1" s="6" t="s">
        <v>15</v>
      </c>
      <c r="T1" s="6" t="s">
        <v>11</v>
      </c>
      <c r="U1" s="6" t="s">
        <v>16</v>
      </c>
      <c r="V1" s="6" t="s">
        <v>17</v>
      </c>
      <c r="W1" s="6" t="s">
        <v>18</v>
      </c>
      <c r="X1" s="6">
        <v>1500</v>
      </c>
      <c r="Y1" s="7" t="s">
        <v>19</v>
      </c>
      <c r="Z1" s="6" t="s">
        <v>53</v>
      </c>
      <c r="AA1" s="7">
        <v>1920</v>
      </c>
      <c r="AB1" s="5">
        <v>1934</v>
      </c>
      <c r="AC1" s="7">
        <v>1952</v>
      </c>
      <c r="AD1" s="7">
        <v>1962</v>
      </c>
      <c r="AE1" s="2">
        <v>1971</v>
      </c>
      <c r="AF1" s="7">
        <v>1977</v>
      </c>
      <c r="AG1" s="7">
        <v>1982</v>
      </c>
      <c r="AH1" s="7">
        <v>1984</v>
      </c>
      <c r="AI1" t="s">
        <v>41</v>
      </c>
    </row>
    <row r="2" spans="1:35" ht="12.75">
      <c r="A2" s="14">
        <v>6564</v>
      </c>
      <c r="B2" s="13">
        <v>8412.955</v>
      </c>
      <c r="C2" s="6"/>
      <c r="D2" s="6"/>
      <c r="E2" s="7" t="s">
        <v>54</v>
      </c>
      <c r="F2" s="7" t="s">
        <v>23</v>
      </c>
      <c r="G2" s="4" t="s">
        <v>0</v>
      </c>
      <c r="H2" s="6"/>
      <c r="I2" s="6" t="s">
        <v>40</v>
      </c>
      <c r="J2" s="3" t="s">
        <v>45</v>
      </c>
      <c r="K2" s="12">
        <v>4580</v>
      </c>
      <c r="L2" s="6" t="s">
        <v>21</v>
      </c>
      <c r="M2" s="6"/>
      <c r="N2" s="6" t="s">
        <v>55</v>
      </c>
      <c r="O2" s="6"/>
      <c r="P2" s="6" t="s">
        <v>56</v>
      </c>
      <c r="Q2" s="6" t="s">
        <v>20</v>
      </c>
      <c r="R2" s="6" t="s">
        <v>24</v>
      </c>
      <c r="S2" s="6" t="s">
        <v>22</v>
      </c>
      <c r="T2" s="6"/>
      <c r="U2" s="6" t="s">
        <v>57</v>
      </c>
      <c r="V2" s="6" t="s">
        <v>58</v>
      </c>
      <c r="W2" s="6" t="s">
        <v>59</v>
      </c>
      <c r="X2" s="6" t="s">
        <v>60</v>
      </c>
      <c r="Y2" s="7"/>
      <c r="Z2" s="2">
        <f>MDecScore(Z$1,$L2,$N2,$P2:$S2,$U2:$X2)</f>
        <v>8412.955</v>
      </c>
      <c r="AA2" s="2">
        <f>MDecScore(AA$1,$L2,$N2,$P2:$S2,$U2:$X2)</f>
        <v>7751.06</v>
      </c>
      <c r="AB2" s="2">
        <f aca="true" t="shared" si="0" ref="AB2:AH2">MDecScore(AB$1,$L2,$N2,$P2:$S2,$U2:$X2)</f>
        <v>6971</v>
      </c>
      <c r="AC2" s="2">
        <f t="shared" si="0"/>
        <v>6267</v>
      </c>
      <c r="AD2" s="2">
        <f t="shared" si="0"/>
        <v>6756</v>
      </c>
      <c r="AE2" s="2">
        <f t="shared" si="0"/>
        <v>6756</v>
      </c>
      <c r="AF2" s="2">
        <f t="shared" si="0"/>
        <v>6756</v>
      </c>
      <c r="AG2" s="2">
        <f t="shared" si="0"/>
        <v>6756</v>
      </c>
      <c r="AH2" s="2">
        <f t="shared" si="0"/>
        <v>6564</v>
      </c>
      <c r="AI2" t="s">
        <v>65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2"/>
  <sheetViews>
    <sheetView zoomScale="80" zoomScaleNormal="80" workbookViewId="0" topLeftCell="A1">
      <pane xSplit="11" ySplit="1" topLeftCell="L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L2" sqref="L2"/>
    </sheetView>
  </sheetViews>
  <sheetFormatPr defaultColWidth="9.140625" defaultRowHeight="12.75"/>
  <cols>
    <col min="1" max="1" width="6.57421875" style="1" bestFit="1" customWidth="1"/>
    <col min="2" max="2" width="10.00390625" style="1" bestFit="1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0" bestFit="1" customWidth="1"/>
    <col min="8" max="8" width="6.00390625" style="1" bestFit="1" customWidth="1"/>
    <col min="9" max="9" width="10.8515625" style="1" bestFit="1" customWidth="1"/>
    <col min="10" max="10" width="12.140625" style="1" bestFit="1" customWidth="1"/>
    <col min="11" max="11" width="11.57421875" style="1" bestFit="1" customWidth="1"/>
    <col min="12" max="12" width="9.28125" style="9" bestFit="1" customWidth="1"/>
    <col min="13" max="13" width="8.140625" style="9" bestFit="1" customWidth="1"/>
    <col min="14" max="14" width="7.140625" style="9" bestFit="1" customWidth="1"/>
    <col min="15" max="16" width="6.00390625" style="9" bestFit="1" customWidth="1"/>
    <col min="17" max="17" width="10.00390625" style="9" bestFit="1" customWidth="1"/>
    <col min="18" max="18" width="6.00390625" style="9" bestFit="1" customWidth="1"/>
    <col min="19" max="19" width="5.00390625" style="9" bestFit="1" customWidth="1"/>
    <col min="20" max="20" width="6.00390625" style="9" bestFit="1" customWidth="1"/>
    <col min="21" max="21" width="7.7109375" style="9" bestFit="1" customWidth="1"/>
    <col min="22" max="23" width="7.7109375" style="9" customWidth="1"/>
    <col min="24" max="24" width="4.28125" style="8" bestFit="1" customWidth="1"/>
    <col min="25" max="25" width="9.8515625" style="1" bestFit="1" customWidth="1"/>
    <col min="26" max="26" width="10.8515625" style="8" bestFit="1" customWidth="1"/>
    <col min="27" max="28" width="6.57421875" style="1" bestFit="1" customWidth="1"/>
    <col min="29" max="31" width="5.57421875" style="1" bestFit="1" customWidth="1"/>
    <col min="32" max="33" width="5.57421875" style="1" customWidth="1"/>
    <col min="34" max="34" width="60.57421875" style="1" bestFit="1" customWidth="1"/>
    <col min="35" max="16384" width="9.140625" style="1" customWidth="1"/>
  </cols>
  <sheetData>
    <row r="1" spans="1:34" ht="12.75">
      <c r="A1" s="6" t="s">
        <v>1</v>
      </c>
      <c r="B1" s="6" t="s">
        <v>64</v>
      </c>
      <c r="C1" s="6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6" t="s">
        <v>7</v>
      </c>
      <c r="I1" s="6" t="s">
        <v>8</v>
      </c>
      <c r="J1" s="3" t="s">
        <v>9</v>
      </c>
      <c r="K1" s="12" t="s">
        <v>10</v>
      </c>
      <c r="L1" s="6">
        <v>100</v>
      </c>
      <c r="M1" s="6" t="s">
        <v>12</v>
      </c>
      <c r="N1" s="6" t="s">
        <v>13</v>
      </c>
      <c r="O1" s="6" t="s">
        <v>14</v>
      </c>
      <c r="P1" s="6">
        <v>400</v>
      </c>
      <c r="Q1" s="6" t="s">
        <v>15</v>
      </c>
      <c r="R1" s="6" t="s">
        <v>16</v>
      </c>
      <c r="S1" s="6" t="s">
        <v>17</v>
      </c>
      <c r="T1" s="6" t="s">
        <v>18</v>
      </c>
      <c r="U1" s="6">
        <v>1500</v>
      </c>
      <c r="V1" s="6" t="s">
        <v>81</v>
      </c>
      <c r="W1" s="6" t="s">
        <v>82</v>
      </c>
      <c r="X1" s="7" t="s">
        <v>19</v>
      </c>
      <c r="Y1" s="6" t="s">
        <v>53</v>
      </c>
      <c r="Z1" s="7">
        <v>1920</v>
      </c>
      <c r="AA1" s="5">
        <v>1934</v>
      </c>
      <c r="AB1" s="7">
        <v>1952</v>
      </c>
      <c r="AC1" s="7">
        <v>1962</v>
      </c>
      <c r="AD1" s="2">
        <v>1971</v>
      </c>
      <c r="AE1" s="7">
        <v>1977</v>
      </c>
      <c r="AF1" s="7">
        <v>1982</v>
      </c>
      <c r="AG1" s="7">
        <v>1984</v>
      </c>
      <c r="AH1" t="s">
        <v>41</v>
      </c>
    </row>
    <row r="2" spans="1:33" ht="12.75">
      <c r="A2" s="1">
        <v>9039</v>
      </c>
      <c r="B2" s="1">
        <v>9039</v>
      </c>
      <c r="E2" s="1" t="s">
        <v>31</v>
      </c>
      <c r="F2" s="1" t="s">
        <v>23</v>
      </c>
      <c r="G2" s="10">
        <v>1</v>
      </c>
      <c r="I2" s="1" t="s">
        <v>39</v>
      </c>
      <c r="J2" s="1" t="s">
        <v>25</v>
      </c>
      <c r="K2" s="11">
        <v>41083</v>
      </c>
      <c r="L2" s="9" t="s">
        <v>78</v>
      </c>
      <c r="M2" s="9" t="s">
        <v>79</v>
      </c>
      <c r="N2" s="9" t="s">
        <v>32</v>
      </c>
      <c r="O2" s="9" t="s">
        <v>33</v>
      </c>
      <c r="P2" s="9" t="s">
        <v>34</v>
      </c>
      <c r="Q2" s="9" t="s">
        <v>80</v>
      </c>
      <c r="R2" s="9" t="s">
        <v>35</v>
      </c>
      <c r="S2" s="9" t="s">
        <v>36</v>
      </c>
      <c r="T2" s="9" t="s">
        <v>37</v>
      </c>
      <c r="U2" s="9" t="s">
        <v>38</v>
      </c>
      <c r="V2" s="2">
        <f>MDecScore(1984,$L2:$P2)</f>
        <v>4728</v>
      </c>
      <c r="W2" s="2">
        <f>AG2-V2</f>
        <v>4311</v>
      </c>
      <c r="Y2" s="2">
        <f aca="true" t="shared" si="0" ref="Y2:AF2">MDecScore(Y$1,$L2:$U2)</f>
        <v>11615.99</v>
      </c>
      <c r="Z2" s="2">
        <f t="shared" si="0"/>
        <v>10954.095</v>
      </c>
      <c r="AA2" s="2">
        <f t="shared" si="0"/>
        <v>10414</v>
      </c>
      <c r="AB2" s="2">
        <f t="shared" si="0"/>
        <v>10651</v>
      </c>
      <c r="AC2" s="2">
        <f t="shared" si="0"/>
        <v>8961</v>
      </c>
      <c r="AD2" s="2">
        <f t="shared" si="0"/>
        <v>8987</v>
      </c>
      <c r="AE2" s="2">
        <f t="shared" si="0"/>
        <v>8987</v>
      </c>
      <c r="AF2" s="2">
        <f t="shared" si="0"/>
        <v>8987</v>
      </c>
      <c r="AG2" s="2">
        <f>MDecScore(AG$1,$L2:$U2)</f>
        <v>9039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2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" bestFit="1" customWidth="1"/>
    <col min="2" max="2" width="10.421875" style="8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0" bestFit="1" customWidth="1"/>
    <col min="8" max="8" width="6.00390625" style="1" bestFit="1" customWidth="1"/>
    <col min="9" max="9" width="10.8515625" style="1" bestFit="1" customWidth="1"/>
    <col min="10" max="10" width="15.140625" style="1" bestFit="1" customWidth="1"/>
    <col min="11" max="11" width="10.8515625" style="1" bestFit="1" customWidth="1"/>
    <col min="12" max="12" width="8.140625" style="9" bestFit="1" customWidth="1"/>
    <col min="13" max="13" width="7.57421875" style="9" customWidth="1"/>
    <col min="14" max="14" width="8.140625" style="9" bestFit="1" customWidth="1"/>
    <col min="15" max="15" width="6.00390625" style="9" bestFit="1" customWidth="1"/>
    <col min="16" max="16" width="6.57421875" style="9" bestFit="1" customWidth="1"/>
    <col min="17" max="17" width="4.28125" style="1" bestFit="1" customWidth="1"/>
    <col min="18" max="18" width="9.8515625" style="1" bestFit="1" customWidth="1"/>
    <col min="19" max="19" width="9.8515625" style="8" bestFit="1" customWidth="1"/>
    <col min="20" max="22" width="5.57421875" style="1" bestFit="1" customWidth="1"/>
    <col min="23" max="23" width="5.57421875" style="1" customWidth="1"/>
    <col min="24" max="24" width="39.28125" style="1" bestFit="1" customWidth="1"/>
    <col min="25" max="25" width="7.00390625" style="8" bestFit="1" customWidth="1"/>
    <col min="26" max="30" width="9.140625" style="8" customWidth="1"/>
    <col min="31" max="16384" width="9.140625" style="1" customWidth="1"/>
  </cols>
  <sheetData>
    <row r="1" spans="1:30" ht="12.75">
      <c r="A1" s="6" t="s">
        <v>1</v>
      </c>
      <c r="B1" s="14" t="s">
        <v>64</v>
      </c>
      <c r="C1" s="6" t="s">
        <v>2</v>
      </c>
      <c r="D1" s="6" t="s">
        <v>3</v>
      </c>
      <c r="E1" s="7" t="s">
        <v>4</v>
      </c>
      <c r="F1" s="14" t="s">
        <v>5</v>
      </c>
      <c r="G1" s="4" t="s">
        <v>6</v>
      </c>
      <c r="H1" s="6" t="s">
        <v>7</v>
      </c>
      <c r="I1" s="6" t="s">
        <v>8</v>
      </c>
      <c r="J1" s="3" t="s">
        <v>9</v>
      </c>
      <c r="K1" s="12" t="s">
        <v>10</v>
      </c>
      <c r="L1" s="6" t="s">
        <v>12</v>
      </c>
      <c r="M1" s="6" t="s">
        <v>18</v>
      </c>
      <c r="N1" s="6" t="s">
        <v>42</v>
      </c>
      <c r="O1" s="6" t="s">
        <v>16</v>
      </c>
      <c r="P1" s="6" t="s">
        <v>43</v>
      </c>
      <c r="Q1" s="6" t="s">
        <v>19</v>
      </c>
      <c r="R1" s="6" t="s">
        <v>63</v>
      </c>
      <c r="S1" s="7">
        <v>1920</v>
      </c>
      <c r="T1" s="5">
        <v>1934</v>
      </c>
      <c r="U1" s="7">
        <v>1952</v>
      </c>
      <c r="V1" s="7">
        <v>1962</v>
      </c>
      <c r="W1" s="7">
        <v>1984</v>
      </c>
      <c r="X1" t="s">
        <v>41</v>
      </c>
      <c r="Y1" s="2" t="s">
        <v>83</v>
      </c>
      <c r="Z1" s="7" t="s">
        <v>12</v>
      </c>
      <c r="AA1" s="7" t="s">
        <v>18</v>
      </c>
      <c r="AB1" s="7" t="s">
        <v>42</v>
      </c>
      <c r="AC1" s="7" t="s">
        <v>16</v>
      </c>
      <c r="AD1" s="7" t="s">
        <v>43</v>
      </c>
    </row>
    <row r="2" spans="1:24" ht="12.75">
      <c r="A2" s="1">
        <v>3367</v>
      </c>
      <c r="B2" s="8">
        <v>7</v>
      </c>
      <c r="E2" s="7" t="s">
        <v>44</v>
      </c>
      <c r="F2" s="14" t="s">
        <v>23</v>
      </c>
      <c r="G2" s="10">
        <v>1</v>
      </c>
      <c r="I2" s="1" t="s">
        <v>40</v>
      </c>
      <c r="J2" s="1" t="s">
        <v>45</v>
      </c>
      <c r="K2" s="11">
        <v>4572</v>
      </c>
      <c r="L2" s="9" t="s">
        <v>47</v>
      </c>
      <c r="M2" s="9" t="s">
        <v>48</v>
      </c>
      <c r="N2" s="9" t="s">
        <v>49</v>
      </c>
      <c r="O2" s="9" t="s">
        <v>50</v>
      </c>
      <c r="P2" s="9" t="s">
        <v>51</v>
      </c>
      <c r="S2" s="8">
        <f>MPentScore(S$1,$L2:$P2)</f>
        <v>3679.855</v>
      </c>
      <c r="T2" s="15">
        <f>MPentScore(T$1,$L2:$P2)</f>
        <v>3214</v>
      </c>
      <c r="U2" s="8">
        <f>MPentScore(U$1,$L2:$P2)</f>
        <v>2927</v>
      </c>
      <c r="V2" s="8">
        <f>MPentScore(V$1,$L2:$P2)</f>
        <v>3262</v>
      </c>
      <c r="W2" s="8">
        <f>MPentScore(W$1,$L2:$P2)</f>
        <v>3367</v>
      </c>
      <c r="X2" s="1" t="s">
        <v>52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9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8" bestFit="1" customWidth="1"/>
    <col min="2" max="2" width="10.421875" style="8" customWidth="1"/>
    <col min="3" max="3" width="3.7109375" style="1" bestFit="1" customWidth="1"/>
    <col min="4" max="4" width="20.28125" style="1" bestFit="1" customWidth="1"/>
    <col min="5" max="5" width="5.140625" style="1" bestFit="1" customWidth="1"/>
    <col min="6" max="6" width="5.8515625" style="10" bestFit="1" customWidth="1"/>
    <col min="7" max="7" width="6.00390625" style="1" bestFit="1" customWidth="1"/>
    <col min="8" max="8" width="10.8515625" style="1" bestFit="1" customWidth="1"/>
    <col min="9" max="9" width="15.7109375" style="1" bestFit="1" customWidth="1"/>
    <col min="10" max="10" width="10.8515625" style="1" bestFit="1" customWidth="1"/>
    <col min="11" max="12" width="5.7109375" style="9" bestFit="1" customWidth="1"/>
    <col min="13" max="13" width="6.00390625" style="9" customWidth="1"/>
    <col min="14" max="14" width="6.00390625" style="9" bestFit="1" customWidth="1"/>
    <col min="15" max="15" width="5.7109375" style="9" bestFit="1" customWidth="1"/>
    <col min="16" max="16" width="6.00390625" style="9" bestFit="1" customWidth="1"/>
    <col min="17" max="17" width="7.7109375" style="9" bestFit="1" customWidth="1"/>
    <col min="18" max="18" width="4.28125" style="1" bestFit="1" customWidth="1"/>
    <col min="19" max="19" width="8.8515625" style="1" bestFit="1" customWidth="1"/>
    <col min="20" max="20" width="5.57421875" style="1" customWidth="1"/>
    <col min="21" max="21" width="39.28125" style="1" bestFit="1" customWidth="1"/>
    <col min="22" max="22" width="7.00390625" style="8" bestFit="1" customWidth="1"/>
    <col min="23" max="27" width="9.140625" style="8" customWidth="1"/>
    <col min="28" max="16384" width="9.140625" style="1" customWidth="1"/>
  </cols>
  <sheetData>
    <row r="1" spans="1:29" ht="12.75">
      <c r="A1" s="14" t="s">
        <v>1</v>
      </c>
      <c r="B1" s="14" t="s">
        <v>46</v>
      </c>
      <c r="C1" s="6" t="s">
        <v>3</v>
      </c>
      <c r="D1" s="7" t="s">
        <v>4</v>
      </c>
      <c r="E1" s="7" t="s">
        <v>5</v>
      </c>
      <c r="F1" s="4" t="s">
        <v>6</v>
      </c>
      <c r="G1" s="6" t="s">
        <v>7</v>
      </c>
      <c r="H1" s="6" t="s">
        <v>8</v>
      </c>
      <c r="I1" s="3" t="s">
        <v>9</v>
      </c>
      <c r="J1" s="12" t="s">
        <v>10</v>
      </c>
      <c r="K1" s="16">
        <v>60</v>
      </c>
      <c r="L1" s="16" t="s">
        <v>12</v>
      </c>
      <c r="M1" s="6" t="s">
        <v>13</v>
      </c>
      <c r="N1" s="6" t="s">
        <v>14</v>
      </c>
      <c r="O1" s="6" t="s">
        <v>61</v>
      </c>
      <c r="P1" s="6" t="s">
        <v>17</v>
      </c>
      <c r="Q1" s="6" t="s">
        <v>62</v>
      </c>
      <c r="R1" s="6" t="s">
        <v>19</v>
      </c>
      <c r="S1" s="7">
        <v>1962</v>
      </c>
      <c r="T1" s="7">
        <v>1984</v>
      </c>
      <c r="U1" t="s">
        <v>41</v>
      </c>
      <c r="V1" s="2" t="s">
        <v>83</v>
      </c>
      <c r="W1" s="16">
        <v>60</v>
      </c>
      <c r="X1" s="16" t="s">
        <v>12</v>
      </c>
      <c r="Y1" s="6" t="s">
        <v>13</v>
      </c>
      <c r="Z1" s="6" t="s">
        <v>14</v>
      </c>
      <c r="AA1" s="6" t="s">
        <v>61</v>
      </c>
      <c r="AB1" s="6" t="s">
        <v>17</v>
      </c>
      <c r="AC1" s="6" t="s">
        <v>62</v>
      </c>
    </row>
    <row r="2" spans="1:29" ht="12.75">
      <c r="A2" s="19">
        <v>5429</v>
      </c>
      <c r="B2" s="14"/>
      <c r="C2" s="6"/>
      <c r="D2" s="7" t="s">
        <v>66</v>
      </c>
      <c r="E2" s="7" t="s">
        <v>28</v>
      </c>
      <c r="F2" s="4" t="s">
        <v>0</v>
      </c>
      <c r="G2" s="6"/>
      <c r="H2" s="6"/>
      <c r="I2" s="3" t="s">
        <v>67</v>
      </c>
      <c r="J2" s="12">
        <v>25634</v>
      </c>
      <c r="K2" s="16">
        <v>6.7</v>
      </c>
      <c r="L2" s="18" t="s">
        <v>68</v>
      </c>
      <c r="M2" s="17" t="s">
        <v>69</v>
      </c>
      <c r="N2" s="17" t="s">
        <v>26</v>
      </c>
      <c r="O2" s="17" t="s">
        <v>70</v>
      </c>
      <c r="P2" s="17" t="s">
        <v>27</v>
      </c>
      <c r="Q2" s="17" t="s">
        <v>71</v>
      </c>
      <c r="R2" s="6"/>
      <c r="S2" s="8" t="e">
        <f>MiHeptScore(S$1,$K2:$Q2)</f>
        <v>#VALUE!</v>
      </c>
      <c r="T2" s="8">
        <f>MiHeptScore(T$1,$K2:$Q2)</f>
        <v>5429</v>
      </c>
      <c r="V2" s="2">
        <v>1962</v>
      </c>
      <c r="W2" s="7" t="e">
        <f>MScore($V2,W$1,K2)</f>
        <v>#VALUE!</v>
      </c>
      <c r="X2" s="7">
        <f aca="true" t="shared" si="0" ref="X2:AC2">MScore($V2,X$1,L2)</f>
        <v>772</v>
      </c>
      <c r="Y2" s="7">
        <f t="shared" si="0"/>
        <v>785</v>
      </c>
      <c r="Z2" s="7">
        <f t="shared" si="0"/>
        <v>788</v>
      </c>
      <c r="AA2" s="7" t="e">
        <f t="shared" si="0"/>
        <v>#VALUE!</v>
      </c>
      <c r="AB2" s="7">
        <f t="shared" si="0"/>
        <v>832</v>
      </c>
      <c r="AC2" s="7">
        <f t="shared" si="0"/>
        <v>520</v>
      </c>
    </row>
    <row r="3" spans="1:29" ht="12.75">
      <c r="A3" s="8">
        <v>6645</v>
      </c>
      <c r="B3" s="8">
        <v>6645</v>
      </c>
      <c r="D3" s="20" t="s">
        <v>31</v>
      </c>
      <c r="E3" s="20" t="s">
        <v>23</v>
      </c>
      <c r="F3" s="10">
        <v>1</v>
      </c>
      <c r="H3" s="20" t="s">
        <v>73</v>
      </c>
      <c r="I3" s="20" t="s">
        <v>74</v>
      </c>
      <c r="J3" s="11">
        <v>40978</v>
      </c>
      <c r="K3" s="21" t="s">
        <v>55</v>
      </c>
      <c r="L3" s="21" t="s">
        <v>75</v>
      </c>
      <c r="M3" s="21" t="s">
        <v>76</v>
      </c>
      <c r="N3" s="21" t="s">
        <v>30</v>
      </c>
      <c r="O3" s="21" t="s">
        <v>29</v>
      </c>
      <c r="P3" s="21" t="s">
        <v>72</v>
      </c>
      <c r="Q3" s="21" t="s">
        <v>77</v>
      </c>
      <c r="S3" s="8" t="e">
        <f>MiHeptScore(S$1,$K3:$Q3)</f>
        <v>#VALUE!</v>
      </c>
      <c r="T3" s="8">
        <f>MiHeptScore(T$1,$K3:$Q3)</f>
        <v>6645</v>
      </c>
      <c r="V3" s="2">
        <v>1984</v>
      </c>
      <c r="W3" s="7">
        <f>MScore($V3,W$1,K3)</f>
        <v>958</v>
      </c>
      <c r="X3" s="7">
        <f>MScore($V3,X$1,L3)</f>
        <v>1102</v>
      </c>
      <c r="Y3" s="7">
        <f>MScore($V3,Y$1,M3)</f>
        <v>763</v>
      </c>
      <c r="Z3" s="7">
        <f>MScore($V3,Z$1,N3)</f>
        <v>831</v>
      </c>
      <c r="AA3" s="7">
        <f>MScore($V3,AA$1,O3)</f>
        <v>1064</v>
      </c>
      <c r="AB3" s="7">
        <f>MScore($V3,AB$1,P3)</f>
        <v>972</v>
      </c>
      <c r="AC3" s="7">
        <f>MScore($V3,AC$1,Q3)</f>
        <v>955</v>
      </c>
    </row>
    <row r="4" spans="10:20" ht="12.75">
      <c r="J4" s="11"/>
      <c r="S4" s="8"/>
      <c r="T4" s="8"/>
    </row>
    <row r="5" spans="10:20" ht="12.75">
      <c r="J5" s="11"/>
      <c r="S5" s="8"/>
      <c r="T5" s="8"/>
    </row>
    <row r="6" spans="10:20" ht="12.75">
      <c r="J6" s="11"/>
      <c r="S6" s="8"/>
      <c r="T6" s="8"/>
    </row>
    <row r="7" spans="10:20" ht="12.75">
      <c r="J7" s="11"/>
      <c r="S7" s="8"/>
      <c r="T7" s="8"/>
    </row>
    <row r="8" ht="12.75">
      <c r="J8" s="11"/>
    </row>
    <row r="9" ht="12.75">
      <c r="J9" s="11"/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2010-02-17T11:54:29Z</dcterms:created>
  <dcterms:modified xsi:type="dcterms:W3CDTF">2014-02-17T23:00:02Z</dcterms:modified>
  <cp:category/>
  <cp:version/>
  <cp:contentType/>
  <cp:contentStatus/>
</cp:coreProperties>
</file>